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l165210\Documents\"/>
    </mc:Choice>
  </mc:AlternateContent>
  <bookViews>
    <workbookView xWindow="0" yWindow="0" windowWidth="28800" windowHeight="121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6" i="1" l="1"/>
  <c r="Q62" i="1"/>
  <c r="H62" i="1"/>
  <c r="H64" i="1"/>
  <c r="H66" i="1"/>
  <c r="E66" i="1"/>
  <c r="E62" i="1"/>
  <c r="Q45" i="1"/>
  <c r="Q44" i="1"/>
  <c r="Q43" i="1"/>
  <c r="Q46" i="1"/>
  <c r="Q42" i="1"/>
  <c r="N46" i="1"/>
  <c r="N45" i="1"/>
  <c r="N44" i="1"/>
  <c r="N43" i="1"/>
  <c r="N42" i="1"/>
  <c r="K45" i="1"/>
  <c r="K44" i="1"/>
  <c r="K43" i="1"/>
  <c r="K42" i="1"/>
  <c r="J46" i="1"/>
  <c r="K46" i="1" s="1"/>
  <c r="E45" i="1"/>
  <c r="E44" i="1"/>
  <c r="E43" i="1"/>
  <c r="E42" i="1"/>
  <c r="E46" i="1"/>
  <c r="D46" i="1"/>
  <c r="N22" i="1"/>
  <c r="N23" i="1"/>
  <c r="Q22" i="1"/>
  <c r="Q23" i="1"/>
  <c r="P25" i="1"/>
  <c r="K22" i="1"/>
  <c r="K23" i="1"/>
  <c r="J25" i="1"/>
  <c r="H22" i="1"/>
  <c r="H23" i="1"/>
  <c r="G25" i="1"/>
  <c r="E22" i="1"/>
  <c r="E23" i="1"/>
  <c r="D25" i="1"/>
  <c r="P15" i="1"/>
  <c r="M15" i="1"/>
  <c r="J15" i="1"/>
  <c r="E14" i="1"/>
  <c r="G15" i="1"/>
  <c r="D15" i="1"/>
  <c r="E12" i="1" l="1"/>
  <c r="E13" i="1"/>
  <c r="E15" i="1"/>
  <c r="E16" i="1"/>
  <c r="E11" i="1"/>
  <c r="E24" i="1"/>
  <c r="E25" i="1"/>
  <c r="E26" i="1"/>
  <c r="E21" i="1"/>
  <c r="H12" i="1"/>
  <c r="H13" i="1"/>
  <c r="H14" i="1"/>
  <c r="H15" i="1"/>
  <c r="H16" i="1"/>
  <c r="H11" i="1"/>
  <c r="H24" i="1"/>
  <c r="H25" i="1"/>
  <c r="H26" i="1"/>
  <c r="H21" i="1"/>
  <c r="K24" i="1"/>
  <c r="K25" i="1"/>
  <c r="K26" i="1"/>
  <c r="K21" i="1"/>
  <c r="N24" i="1"/>
  <c r="N25" i="1"/>
  <c r="N26" i="1"/>
  <c r="N21" i="1"/>
  <c r="Q24" i="1"/>
  <c r="Q25" i="1"/>
  <c r="Q26" i="1"/>
  <c r="Q21" i="1"/>
  <c r="Q12" i="1"/>
  <c r="Q13" i="1"/>
  <c r="Q14" i="1"/>
  <c r="Q15" i="1"/>
  <c r="Q16" i="1"/>
  <c r="Q11" i="1"/>
  <c r="N12" i="1"/>
  <c r="N13" i="1"/>
  <c r="N14" i="1"/>
  <c r="N15" i="1"/>
  <c r="N16" i="1"/>
  <c r="N11" i="1"/>
  <c r="K12" i="1"/>
  <c r="K13" i="1"/>
  <c r="K14" i="1"/>
  <c r="K15" i="1"/>
  <c r="K16" i="1"/>
  <c r="K11" i="1"/>
</calcChain>
</file>

<file path=xl/sharedStrings.xml><?xml version="1.0" encoding="utf-8"?>
<sst xmlns="http://schemas.openxmlformats.org/spreadsheetml/2006/main" count="337" uniqueCount="43">
  <si>
    <t>CORP 2021 - 061 WORKFORCE STAFF BANDING DATA</t>
  </si>
  <si>
    <t>QUESTION</t>
  </si>
  <si>
    <t>2016/17</t>
  </si>
  <si>
    <t>2017/18</t>
  </si>
  <si>
    <t>2018/19</t>
  </si>
  <si>
    <t>2019/20</t>
  </si>
  <si>
    <t>2020/21</t>
  </si>
  <si>
    <t xml:space="preserve">1A) How many staff have Velindre employed at band 7 role and above? </t>
  </si>
  <si>
    <t xml:space="preserve">1B) What is the breakdown both numerical and percentage of these staff for being Welsh, Scottish, English, Irish, other? </t>
  </si>
  <si>
    <t>1C) How many staff have Welsh Blood Service employed at band 7 and above?</t>
  </si>
  <si>
    <t xml:space="preserve">1D) What is the breakdown both numerical and percentage of these staff for being Welsh, Scottish, English, Irish, other? </t>
  </si>
  <si>
    <t xml:space="preserve">2A) How many staff at Velindre band 7 and above have had a job evaluation resulting in a band increase? </t>
  </si>
  <si>
    <t xml:space="preserve">2B) What is the breakdown both numerical and percentage of these staff for being Welsh, Scottish, English, Irish, other? </t>
  </si>
  <si>
    <t xml:space="preserve">2C) How many staff at WBS band 7 and above have had a job evaluation resulting in a band increase? </t>
  </si>
  <si>
    <t xml:space="preserve">2D) What is the breakdown both numerical and percentage of these staff for being Welsh, Scottish, English, Irish,other? </t>
  </si>
  <si>
    <t xml:space="preserve">3A) How many staff at Velindre band 7 and above have had a job evaluation resulting in a band remaining the same? </t>
  </si>
  <si>
    <t xml:space="preserve">3B) What is the breakdown both numerical and percentage of these staff for being Welsh, Scottish, English, Irish, other? </t>
  </si>
  <si>
    <t xml:space="preserve">3C) How many staff at WBS band 7 and above have had a job evaluation resulting in a band remaining the same? </t>
  </si>
  <si>
    <t xml:space="preserve">3D) What is the breakdown both numerical and percentage of these staff for being Welsh, Scottish, English, Irish, other? </t>
  </si>
  <si>
    <t xml:space="preserve">4A) How many staff band 7 and above have been internally promoted at Velindre? </t>
  </si>
  <si>
    <t xml:space="preserve">4B) What is the breakdown both numerical and percentage of these staff for being Welsh, Scottish, English, Irish, other? </t>
  </si>
  <si>
    <t xml:space="preserve">4C) How many staff band 7 and above have been internally promoted in WBS ? </t>
  </si>
  <si>
    <t xml:space="preserve">4D) What is the breakdown both numerical and percentage of these staff for being Welsh, Scottish, English, Irish, other? </t>
  </si>
  <si>
    <t xml:space="preserve">5A) How many staff band 7 or above have left Velindre on the same band that they started? </t>
  </si>
  <si>
    <t xml:space="preserve">5B) What is the breakdown both numerical and percentage of these staff for being Welsh, Scottish, English, Irish, other? </t>
  </si>
  <si>
    <t xml:space="preserve">5C) How many staff band 7 or above have left on same band that they started in WBS? </t>
  </si>
  <si>
    <t xml:space="preserve">5D) What is the breakdown both numerical and percentage of these staff for being Welsh, Scottish, English, Irish, other? </t>
  </si>
  <si>
    <t>Nationality</t>
  </si>
  <si>
    <t>Measure</t>
  </si>
  <si>
    <t>%</t>
  </si>
  <si>
    <t>Welsh</t>
  </si>
  <si>
    <t>Grand Total</t>
  </si>
  <si>
    <t>100.0%</t>
  </si>
  <si>
    <t>Irish</t>
  </si>
  <si>
    <t>English</t>
  </si>
  <si>
    <t xml:space="preserve">Notes about the data provided: </t>
  </si>
  <si>
    <t xml:space="preserve">"Velindre" includes the whole Trust, including VCC, WBS, Corporate functions and other hosted organisations. </t>
  </si>
  <si>
    <t xml:space="preserve">Number of staff employed is the number of staff employed across the whole Trust on 31st March of each period. </t>
  </si>
  <si>
    <t>n/a</t>
  </si>
  <si>
    <t>Other/not stated</t>
  </si>
  <si>
    <t>Scottish</t>
  </si>
  <si>
    <t>Figures relate to those in Band 7 or above roles at time of leaving.  Not possible to report whether this is the same as the band they started on.</t>
  </si>
  <si>
    <t>Re-evaluations are recorded by calendar years rather than financial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</si>
</sst>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rgb="FFFFFFFF"/>
      <name val="Calibri"/>
      <family val="2"/>
    </font>
    <font>
      <b/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9"/>
      <name val="Calibri"/>
      <family val="2"/>
    </font>
    <font>
      <sz val="9"/>
      <name val="Calibri"/>
      <family val="2"/>
      <scheme val="minor"/>
    </font>
    <font>
      <sz val="9"/>
      <name val="Calibri"/>
      <family val="2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66CC"/>
      </patternFill>
    </fill>
    <fill>
      <patternFill patternType="solid">
        <fgColor rgb="FFF0F4FA"/>
      </patternFill>
    </fill>
    <fill>
      <patternFill patternType="solid">
        <f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8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6" fillId="4" borderId="6" xfId="0" applyFont="1" applyFill="1" applyBorder="1" applyAlignment="1">
      <alignment horizontal="center" vertical="top" wrapText="1"/>
    </xf>
    <xf numFmtId="4" fontId="6" fillId="5" borderId="6" xfId="0" applyNumberFormat="1" applyFont="1" applyFill="1" applyBorder="1" applyAlignment="1">
      <alignment horizontal="center" vertical="top" wrapText="1"/>
    </xf>
    <xf numFmtId="0" fontId="6" fillId="5" borderId="7" xfId="0" applyFont="1" applyFill="1" applyBorder="1" applyAlignment="1">
      <alignment horizontal="center" vertical="top" wrapText="1"/>
    </xf>
    <xf numFmtId="0" fontId="8" fillId="4" borderId="6" xfId="0" applyFont="1" applyFill="1" applyBorder="1" applyAlignment="1">
      <alignment horizontal="center" vertical="top" wrapText="1"/>
    </xf>
    <xf numFmtId="4" fontId="8" fillId="4" borderId="6" xfId="0" applyNumberFormat="1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3" borderId="5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top" wrapText="1"/>
    </xf>
    <xf numFmtId="9" fontId="6" fillId="0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4" fontId="8" fillId="2" borderId="1" xfId="0" applyNumberFormat="1" applyFont="1" applyFill="1" applyBorder="1" applyAlignment="1">
      <alignment horizontal="center" vertical="top" wrapText="1"/>
    </xf>
    <xf numFmtId="9" fontId="8" fillId="2" borderId="1" xfId="0" applyNumberFormat="1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4" fontId="6" fillId="0" borderId="4" xfId="0" applyNumberFormat="1" applyFont="1" applyFill="1" applyBorder="1" applyAlignment="1">
      <alignment horizontal="center" vertical="top" wrapText="1"/>
    </xf>
    <xf numFmtId="9" fontId="6" fillId="0" borderId="4" xfId="0" applyNumberFormat="1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/>
    </xf>
    <xf numFmtId="9" fontId="5" fillId="0" borderId="1" xfId="1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9" fontId="11" fillId="2" borderId="1" xfId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9" fontId="11" fillId="0" borderId="1" xfId="1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8" fillId="6" borderId="1" xfId="0" applyNumberFormat="1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12" fillId="6" borderId="1" xfId="0" applyNumberFormat="1" applyFont="1" applyFill="1" applyBorder="1" applyAlignment="1">
      <alignment horizontal="center"/>
    </xf>
    <xf numFmtId="10" fontId="8" fillId="5" borderId="1" xfId="1" applyNumberFormat="1" applyFont="1" applyFill="1" applyBorder="1" applyAlignment="1">
      <alignment horizontal="center" vertical="top" wrapText="1"/>
    </xf>
    <xf numFmtId="0" fontId="0" fillId="0" borderId="1" xfId="0" applyNumberFormat="1" applyBorder="1" applyAlignment="1">
      <alignment horizontal="center"/>
    </xf>
    <xf numFmtId="0" fontId="8" fillId="0" borderId="1" xfId="0" applyFont="1" applyFill="1" applyBorder="1" applyAlignment="1">
      <alignment horizontal="center" vertical="top" wrapText="1"/>
    </xf>
    <xf numFmtId="4" fontId="8" fillId="0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4" fillId="0" borderId="1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0" fillId="2" borderId="9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3" fillId="7" borderId="18" xfId="0" applyFont="1" applyFill="1" applyBorder="1" applyAlignment="1">
      <alignment horizontal="center"/>
    </xf>
    <xf numFmtId="0" fontId="13" fillId="7" borderId="19" xfId="0" applyFont="1" applyFill="1" applyBorder="1" applyAlignment="1">
      <alignment horizontal="center"/>
    </xf>
    <xf numFmtId="0" fontId="13" fillId="7" borderId="20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center"/>
    </xf>
    <xf numFmtId="9" fontId="16" fillId="0" borderId="1" xfId="1" applyFont="1" applyBorder="1" applyAlignment="1">
      <alignment horizontal="center"/>
    </xf>
    <xf numFmtId="4" fontId="17" fillId="0" borderId="1" xfId="0" applyNumberFormat="1" applyFont="1" applyFill="1" applyBorder="1" applyAlignment="1">
      <alignment horizontal="center" vertical="top" wrapText="1"/>
    </xf>
    <xf numFmtId="9" fontId="17" fillId="0" borderId="1" xfId="0" applyNumberFormat="1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center"/>
    </xf>
    <xf numFmtId="0" fontId="7" fillId="3" borderId="8" xfId="0" applyFont="1" applyFill="1" applyBorder="1" applyAlignment="1">
      <alignment horizontal="center" vertical="top" wrapText="1"/>
    </xf>
    <xf numFmtId="0" fontId="8" fillId="4" borderId="24" xfId="0" applyFont="1" applyFill="1" applyBorder="1" applyAlignment="1">
      <alignment horizontal="center" vertical="top" wrapText="1"/>
    </xf>
    <xf numFmtId="4" fontId="8" fillId="4" borderId="24" xfId="0" applyNumberFormat="1" applyFont="1" applyFill="1" applyBorder="1" applyAlignment="1">
      <alignment horizontal="center" vertical="top" wrapText="1"/>
    </xf>
    <xf numFmtId="0" fontId="8" fillId="4" borderId="25" xfId="0" applyFont="1" applyFill="1" applyBorder="1" applyAlignment="1">
      <alignment horizontal="center" vertical="top" wrapText="1"/>
    </xf>
    <xf numFmtId="10" fontId="8" fillId="4" borderId="25" xfId="0" applyNumberFormat="1" applyFont="1" applyFill="1" applyBorder="1" applyAlignment="1">
      <alignment horizontal="center" vertical="top" wrapText="1"/>
    </xf>
    <xf numFmtId="4" fontId="6" fillId="5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7" fillId="3" borderId="8" xfId="0" applyFont="1" applyFill="1" applyBorder="1" applyAlignment="1">
      <alignment horizontal="center" vertical="center" wrapText="1"/>
    </xf>
    <xf numFmtId="10" fontId="8" fillId="5" borderId="1" xfId="1" applyNumberFormat="1" applyFont="1" applyFill="1" applyBorder="1" applyAlignment="1">
      <alignment horizontal="center" vertical="center" wrapText="1"/>
    </xf>
    <xf numFmtId="10" fontId="6" fillId="5" borderId="1" xfId="1" applyNumberFormat="1" applyFont="1" applyFill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8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tabSelected="1" workbookViewId="0">
      <selection activeCell="A39" sqref="A39"/>
    </sheetView>
  </sheetViews>
  <sheetFormatPr defaultRowHeight="15" x14ac:dyDescent="0.25"/>
  <cols>
    <col min="1" max="1" width="116.7109375" bestFit="1" customWidth="1"/>
    <col min="2" max="2" width="3.140625" customWidth="1"/>
    <col min="3" max="5" width="13.7109375" style="7" customWidth="1"/>
    <col min="6" max="8" width="14" style="7" customWidth="1"/>
    <col min="9" max="11" width="13.42578125" style="7" customWidth="1"/>
    <col min="12" max="14" width="13.85546875" style="7" customWidth="1"/>
    <col min="15" max="15" width="15.5703125" style="7" customWidth="1"/>
    <col min="16" max="16" width="9.140625" style="7"/>
    <col min="17" max="17" width="10" style="7" bestFit="1" customWidth="1"/>
  </cols>
  <sheetData>
    <row r="1" spans="1:17" ht="18.75" x14ac:dyDescent="0.3">
      <c r="A1" s="6" t="s">
        <v>0</v>
      </c>
    </row>
    <row r="2" spans="1:17" ht="15.75" x14ac:dyDescent="0.25">
      <c r="A2" s="86" t="s">
        <v>35</v>
      </c>
    </row>
    <row r="3" spans="1:17" ht="15.75" x14ac:dyDescent="0.25">
      <c r="A3" s="86" t="s">
        <v>36</v>
      </c>
    </row>
    <row r="4" spans="1:17" x14ac:dyDescent="0.25">
      <c r="A4" s="87" t="s">
        <v>37</v>
      </c>
    </row>
    <row r="5" spans="1:17" x14ac:dyDescent="0.25">
      <c r="A5" s="87" t="s">
        <v>42</v>
      </c>
    </row>
    <row r="7" spans="1:17" ht="15.75" x14ac:dyDescent="0.25">
      <c r="A7" s="1" t="s">
        <v>1</v>
      </c>
      <c r="B7" s="46"/>
      <c r="C7" s="3" t="s">
        <v>2</v>
      </c>
      <c r="D7" s="3"/>
      <c r="E7" s="3"/>
      <c r="F7" s="3" t="s">
        <v>3</v>
      </c>
      <c r="G7" s="3"/>
      <c r="H7" s="3"/>
      <c r="I7" s="3" t="s">
        <v>4</v>
      </c>
      <c r="J7" s="3"/>
      <c r="K7" s="3"/>
      <c r="L7" s="3" t="s">
        <v>5</v>
      </c>
      <c r="M7" s="3"/>
      <c r="N7" s="3"/>
      <c r="O7" s="3" t="s">
        <v>6</v>
      </c>
    </row>
    <row r="8" spans="1:17" x14ac:dyDescent="0.25">
      <c r="A8" s="2"/>
      <c r="B8" s="4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7" ht="15.75" x14ac:dyDescent="0.25">
      <c r="A9" s="4" t="s">
        <v>7</v>
      </c>
      <c r="B9" s="47"/>
      <c r="C9" s="8">
        <v>243</v>
      </c>
      <c r="D9" s="8"/>
      <c r="E9" s="8"/>
      <c r="F9" s="8">
        <v>243</v>
      </c>
      <c r="G9" s="8"/>
      <c r="H9" s="8"/>
      <c r="I9" s="8">
        <v>248</v>
      </c>
      <c r="J9" s="8"/>
      <c r="K9" s="8"/>
      <c r="L9" s="8">
        <v>265</v>
      </c>
      <c r="M9" s="8"/>
      <c r="N9" s="8"/>
      <c r="O9" s="8">
        <v>289</v>
      </c>
    </row>
    <row r="10" spans="1:17" ht="15.75" x14ac:dyDescent="0.25">
      <c r="A10" s="4" t="s">
        <v>8</v>
      </c>
      <c r="B10" s="47"/>
      <c r="C10" s="17" t="s">
        <v>27</v>
      </c>
      <c r="D10" s="17" t="s">
        <v>28</v>
      </c>
      <c r="E10" s="75" t="s">
        <v>29</v>
      </c>
      <c r="F10" s="17" t="s">
        <v>27</v>
      </c>
      <c r="G10" s="17" t="s">
        <v>28</v>
      </c>
      <c r="H10" s="75" t="s">
        <v>29</v>
      </c>
      <c r="I10" s="17" t="s">
        <v>27</v>
      </c>
      <c r="J10" s="17" t="s">
        <v>28</v>
      </c>
      <c r="K10" s="75" t="s">
        <v>29</v>
      </c>
      <c r="L10" s="17" t="s">
        <v>27</v>
      </c>
      <c r="M10" s="17" t="s">
        <v>28</v>
      </c>
      <c r="N10" s="75" t="s">
        <v>29</v>
      </c>
      <c r="O10" s="17" t="s">
        <v>27</v>
      </c>
      <c r="P10" s="17" t="s">
        <v>28</v>
      </c>
      <c r="Q10" s="75" t="s">
        <v>29</v>
      </c>
    </row>
    <row r="11" spans="1:17" ht="15.75" x14ac:dyDescent="0.25">
      <c r="A11" s="4"/>
      <c r="B11" s="47"/>
      <c r="C11" s="8" t="s">
        <v>30</v>
      </c>
      <c r="D11" s="43">
        <v>4</v>
      </c>
      <c r="E11" s="42">
        <f>D11/$D$16</f>
        <v>1.7857142857142856E-2</v>
      </c>
      <c r="F11" s="8" t="s">
        <v>30</v>
      </c>
      <c r="G11" s="43">
        <v>6</v>
      </c>
      <c r="H11" s="42">
        <f>G11/$G$16</f>
        <v>2.4691358024691357E-2</v>
      </c>
      <c r="I11" s="8" t="s">
        <v>30</v>
      </c>
      <c r="J11" s="43">
        <v>11</v>
      </c>
      <c r="K11" s="42">
        <f>J11/$J$16</f>
        <v>4.4354838709677422E-2</v>
      </c>
      <c r="L11" s="8" t="s">
        <v>30</v>
      </c>
      <c r="M11" s="43">
        <v>18</v>
      </c>
      <c r="N11" s="42">
        <f>M11/$M$16</f>
        <v>6.7924528301886791E-2</v>
      </c>
      <c r="O11" s="8" t="s">
        <v>30</v>
      </c>
      <c r="P11" s="43">
        <v>23</v>
      </c>
      <c r="Q11" s="42">
        <f>P11/$P$16</f>
        <v>7.9584775086505188E-2</v>
      </c>
    </row>
    <row r="12" spans="1:17" ht="15.75" x14ac:dyDescent="0.25">
      <c r="A12" s="4"/>
      <c r="B12" s="47"/>
      <c r="C12" s="8" t="s">
        <v>34</v>
      </c>
      <c r="D12" s="43">
        <v>1</v>
      </c>
      <c r="E12" s="42">
        <f>D12/$D$16</f>
        <v>4.464285714285714E-3</v>
      </c>
      <c r="F12" s="8" t="s">
        <v>34</v>
      </c>
      <c r="G12" s="43">
        <v>1</v>
      </c>
      <c r="H12" s="42">
        <f>G12/$G$16</f>
        <v>4.11522633744856E-3</v>
      </c>
      <c r="I12" s="8" t="s">
        <v>34</v>
      </c>
      <c r="J12" s="43">
        <v>2</v>
      </c>
      <c r="K12" s="42">
        <f>J12/$J$16</f>
        <v>8.0645161290322578E-3</v>
      </c>
      <c r="L12" s="8" t="s">
        <v>34</v>
      </c>
      <c r="M12" s="43">
        <v>2</v>
      </c>
      <c r="N12" s="42">
        <f>M12/$M$16</f>
        <v>7.5471698113207548E-3</v>
      </c>
      <c r="O12" s="8" t="s">
        <v>34</v>
      </c>
      <c r="P12" s="43">
        <v>3</v>
      </c>
      <c r="Q12" s="42">
        <f>P12/$P$16</f>
        <v>1.0380622837370242E-2</v>
      </c>
    </row>
    <row r="13" spans="1:17" ht="15.75" x14ac:dyDescent="0.25">
      <c r="A13" s="4"/>
      <c r="B13" s="47"/>
      <c r="C13" s="8" t="s">
        <v>33</v>
      </c>
      <c r="D13" s="43">
        <v>7</v>
      </c>
      <c r="E13" s="42">
        <f>D13/$D$16</f>
        <v>3.125E-2</v>
      </c>
      <c r="F13" s="8" t="s">
        <v>33</v>
      </c>
      <c r="G13" s="43">
        <v>6</v>
      </c>
      <c r="H13" s="42">
        <f>G13/$G$16</f>
        <v>2.4691358024691357E-2</v>
      </c>
      <c r="I13" s="8" t="s">
        <v>33</v>
      </c>
      <c r="J13" s="43">
        <v>7</v>
      </c>
      <c r="K13" s="42">
        <f>J13/$J$16</f>
        <v>2.8225806451612902E-2</v>
      </c>
      <c r="L13" s="8" t="s">
        <v>33</v>
      </c>
      <c r="M13" s="43">
        <v>7</v>
      </c>
      <c r="N13" s="42">
        <f>M13/$M$16</f>
        <v>2.6415094339622643E-2</v>
      </c>
      <c r="O13" s="8" t="s">
        <v>33</v>
      </c>
      <c r="P13" s="43">
        <v>7</v>
      </c>
      <c r="Q13" s="42">
        <f>P13/$P$16</f>
        <v>2.4221453287197232E-2</v>
      </c>
    </row>
    <row r="14" spans="1:17" ht="15.75" x14ac:dyDescent="0.25">
      <c r="A14" s="4"/>
      <c r="B14" s="47"/>
      <c r="C14" s="8" t="s">
        <v>40</v>
      </c>
      <c r="D14" s="8">
        <v>0</v>
      </c>
      <c r="E14" s="83">
        <f>D14/D15%</f>
        <v>0</v>
      </c>
      <c r="F14" s="8" t="s">
        <v>40</v>
      </c>
      <c r="G14" s="43">
        <v>0</v>
      </c>
      <c r="H14" s="42">
        <f>G14/$G$16</f>
        <v>0</v>
      </c>
      <c r="I14" s="8" t="s">
        <v>40</v>
      </c>
      <c r="J14" s="43">
        <v>0</v>
      </c>
      <c r="K14" s="42">
        <f>J14/$J$16</f>
        <v>0</v>
      </c>
      <c r="L14" s="8" t="s">
        <v>40</v>
      </c>
      <c r="M14" s="43">
        <v>0</v>
      </c>
      <c r="N14" s="42">
        <f>M14/$M$16</f>
        <v>0</v>
      </c>
      <c r="O14" s="8" t="s">
        <v>40</v>
      </c>
      <c r="P14" s="43">
        <v>0</v>
      </c>
      <c r="Q14" s="42">
        <f>P14/$P$16</f>
        <v>0</v>
      </c>
    </row>
    <row r="15" spans="1:17" ht="30" x14ac:dyDescent="0.25">
      <c r="A15" s="4"/>
      <c r="B15" s="47"/>
      <c r="C15" s="81" t="s">
        <v>39</v>
      </c>
      <c r="D15" s="85">
        <f>124+1+87</f>
        <v>212</v>
      </c>
      <c r="E15" s="83">
        <f>D15/$D$16</f>
        <v>0.9464285714285714</v>
      </c>
      <c r="F15" s="81" t="s">
        <v>39</v>
      </c>
      <c r="G15" s="43">
        <f>149+1+79</f>
        <v>229</v>
      </c>
      <c r="H15" s="42">
        <f>G15/$G$16</f>
        <v>0.9423868312757202</v>
      </c>
      <c r="I15" s="81" t="s">
        <v>39</v>
      </c>
      <c r="J15" s="43">
        <f>162+1+1+1+63</f>
        <v>228</v>
      </c>
      <c r="K15" s="42">
        <f>J15/$J$16</f>
        <v>0.91935483870967738</v>
      </c>
      <c r="L15" s="81" t="s">
        <v>39</v>
      </c>
      <c r="M15" s="43">
        <f>177+1+1+1+1+57</f>
        <v>238</v>
      </c>
      <c r="N15" s="42">
        <f>M15/$M$16</f>
        <v>0.89811320754716983</v>
      </c>
      <c r="O15" s="81" t="s">
        <v>39</v>
      </c>
      <c r="P15" s="43">
        <f>201+1+1+1+1+51</f>
        <v>256</v>
      </c>
      <c r="Q15" s="42">
        <f>P15/$P$16</f>
        <v>0.88581314878892736</v>
      </c>
    </row>
    <row r="16" spans="1:17" ht="15.75" x14ac:dyDescent="0.25">
      <c r="A16" s="4"/>
      <c r="B16" s="47"/>
      <c r="C16" s="40" t="s">
        <v>31</v>
      </c>
      <c r="D16" s="41">
        <v>224</v>
      </c>
      <c r="E16" s="42">
        <f>D16/$D$16</f>
        <v>1</v>
      </c>
      <c r="F16" s="40" t="s">
        <v>31</v>
      </c>
      <c r="G16" s="41">
        <v>243</v>
      </c>
      <c r="H16" s="42">
        <f>G16/$G$16</f>
        <v>1</v>
      </c>
      <c r="I16" s="40" t="s">
        <v>31</v>
      </c>
      <c r="J16" s="41">
        <v>248</v>
      </c>
      <c r="K16" s="42">
        <f>J16/$J$16</f>
        <v>1</v>
      </c>
      <c r="L16" s="40" t="s">
        <v>31</v>
      </c>
      <c r="M16" s="41">
        <v>265</v>
      </c>
      <c r="N16" s="42">
        <f>M16/$M$16</f>
        <v>1</v>
      </c>
      <c r="O16" s="40" t="s">
        <v>31</v>
      </c>
      <c r="P16" s="41">
        <v>289</v>
      </c>
      <c r="Q16" s="42">
        <f>P16/$P$16</f>
        <v>1</v>
      </c>
    </row>
    <row r="17" spans="1:17" ht="15.75" x14ac:dyDescent="0.25">
      <c r="A17" s="4"/>
      <c r="B17" s="47"/>
      <c r="C17" s="15"/>
      <c r="D17" s="15"/>
      <c r="E17" s="15"/>
      <c r="F17" s="44"/>
      <c r="G17" s="45"/>
      <c r="H17" s="44"/>
      <c r="I17" s="44"/>
      <c r="J17" s="45"/>
      <c r="K17" s="44"/>
    </row>
    <row r="18" spans="1:17" x14ac:dyDescent="0.25">
      <c r="A18" s="7"/>
      <c r="B18" s="47"/>
      <c r="C18" s="15"/>
      <c r="D18" s="15"/>
      <c r="E18" s="15"/>
      <c r="F18" s="44"/>
      <c r="G18" s="45"/>
      <c r="H18" s="44"/>
      <c r="I18" s="44"/>
      <c r="J18" s="45"/>
      <c r="K18" s="44"/>
      <c r="L18" s="44"/>
      <c r="M18" s="45"/>
      <c r="N18" s="44"/>
      <c r="O18" s="15"/>
      <c r="P18" s="15"/>
      <c r="Q18" s="15"/>
    </row>
    <row r="19" spans="1:17" ht="15.75" x14ac:dyDescent="0.25">
      <c r="A19" s="4" t="s">
        <v>9</v>
      </c>
      <c r="B19" s="47"/>
      <c r="C19" s="8">
        <v>73</v>
      </c>
      <c r="D19" s="8"/>
      <c r="E19" s="21"/>
      <c r="F19" s="21">
        <v>78</v>
      </c>
      <c r="G19" s="21"/>
      <c r="H19" s="21"/>
      <c r="I19" s="21">
        <v>79</v>
      </c>
      <c r="J19" s="21"/>
      <c r="K19" s="21"/>
      <c r="L19" s="21">
        <v>80</v>
      </c>
      <c r="M19" s="21"/>
      <c r="N19" s="21"/>
      <c r="O19" s="21">
        <v>79</v>
      </c>
    </row>
    <row r="20" spans="1:17" ht="15.75" x14ac:dyDescent="0.25">
      <c r="A20" s="4" t="s">
        <v>10</v>
      </c>
      <c r="B20" s="47"/>
      <c r="C20" s="20" t="s">
        <v>27</v>
      </c>
      <c r="D20" s="20" t="s">
        <v>28</v>
      </c>
      <c r="E20" s="82" t="s">
        <v>29</v>
      </c>
      <c r="F20" s="20" t="s">
        <v>27</v>
      </c>
      <c r="G20" s="20" t="s">
        <v>28</v>
      </c>
      <c r="H20" s="82" t="s">
        <v>29</v>
      </c>
      <c r="I20" s="17" t="s">
        <v>27</v>
      </c>
      <c r="J20" s="17" t="s">
        <v>28</v>
      </c>
      <c r="K20" s="75" t="s">
        <v>29</v>
      </c>
      <c r="L20" s="17" t="s">
        <v>27</v>
      </c>
      <c r="M20" s="17" t="s">
        <v>28</v>
      </c>
      <c r="N20" s="75" t="s">
        <v>29</v>
      </c>
      <c r="O20" s="17" t="s">
        <v>27</v>
      </c>
      <c r="P20" s="17" t="s">
        <v>28</v>
      </c>
      <c r="Q20" s="75" t="s">
        <v>29</v>
      </c>
    </row>
    <row r="21" spans="1:17" ht="15.75" x14ac:dyDescent="0.25">
      <c r="A21" s="4"/>
      <c r="B21" s="47"/>
      <c r="C21" s="8" t="s">
        <v>30</v>
      </c>
      <c r="D21" s="43">
        <v>2</v>
      </c>
      <c r="E21" s="83">
        <f>D21/$D$26</f>
        <v>2.7397260273972601E-2</v>
      </c>
      <c r="F21" s="8" t="s">
        <v>30</v>
      </c>
      <c r="G21" s="43">
        <v>2</v>
      </c>
      <c r="H21" s="83">
        <f>G21/$G$26</f>
        <v>2.564102564102564E-2</v>
      </c>
      <c r="I21" s="8" t="s">
        <v>30</v>
      </c>
      <c r="J21" s="43">
        <v>4</v>
      </c>
      <c r="K21" s="84">
        <f>J21/$J$26</f>
        <v>5.0632911392405063E-2</v>
      </c>
      <c r="L21" s="8" t="s">
        <v>30</v>
      </c>
      <c r="M21" s="43">
        <v>5</v>
      </c>
      <c r="N21" s="84">
        <f>M21/$M$26</f>
        <v>6.25E-2</v>
      </c>
      <c r="O21" s="8" t="s">
        <v>30</v>
      </c>
      <c r="P21" s="43">
        <v>6</v>
      </c>
      <c r="Q21" s="84">
        <f>P21/$P$26</f>
        <v>7.5949367088607597E-2</v>
      </c>
    </row>
    <row r="22" spans="1:17" ht="15.75" x14ac:dyDescent="0.25">
      <c r="A22" s="4"/>
      <c r="B22" s="47"/>
      <c r="C22" s="8" t="s">
        <v>34</v>
      </c>
      <c r="D22" s="43">
        <v>0</v>
      </c>
      <c r="E22" s="83">
        <f t="shared" ref="E22:E26" si="0">D22/$D$26</f>
        <v>0</v>
      </c>
      <c r="F22" s="8" t="s">
        <v>34</v>
      </c>
      <c r="G22" s="43">
        <v>0</v>
      </c>
      <c r="H22" s="83">
        <f t="shared" ref="H22:H26" si="1">G22/$G$26</f>
        <v>0</v>
      </c>
      <c r="I22" s="8" t="s">
        <v>34</v>
      </c>
      <c r="J22" s="43">
        <v>0</v>
      </c>
      <c r="K22" s="84">
        <f t="shared" ref="K22:K26" si="2">J22/$J$26</f>
        <v>0</v>
      </c>
      <c r="L22" s="8" t="s">
        <v>34</v>
      </c>
      <c r="M22" s="43">
        <v>0</v>
      </c>
      <c r="N22" s="84">
        <f t="shared" ref="N22:N23" si="3">M22/$M$26</f>
        <v>0</v>
      </c>
      <c r="O22" s="8" t="s">
        <v>34</v>
      </c>
      <c r="P22" s="43">
        <v>0</v>
      </c>
      <c r="Q22" s="84">
        <f t="shared" ref="Q22:Q23" si="4">P22/$P$26</f>
        <v>0</v>
      </c>
    </row>
    <row r="23" spans="1:17" ht="15.75" x14ac:dyDescent="0.25">
      <c r="A23" s="4"/>
      <c r="B23" s="47"/>
      <c r="C23" s="8" t="s">
        <v>33</v>
      </c>
      <c r="D23" s="43">
        <v>0</v>
      </c>
      <c r="E23" s="83">
        <f t="shared" si="0"/>
        <v>0</v>
      </c>
      <c r="F23" s="8" t="s">
        <v>33</v>
      </c>
      <c r="G23" s="43">
        <v>0</v>
      </c>
      <c r="H23" s="83">
        <f t="shared" si="1"/>
        <v>0</v>
      </c>
      <c r="I23" s="8" t="s">
        <v>33</v>
      </c>
      <c r="J23" s="43">
        <v>0</v>
      </c>
      <c r="K23" s="84">
        <f t="shared" si="2"/>
        <v>0</v>
      </c>
      <c r="L23" s="8" t="s">
        <v>33</v>
      </c>
      <c r="M23" s="43">
        <v>1</v>
      </c>
      <c r="N23" s="84">
        <f t="shared" si="3"/>
        <v>1.2500000000000001E-2</v>
      </c>
      <c r="O23" s="8" t="s">
        <v>33</v>
      </c>
      <c r="P23" s="43">
        <v>1</v>
      </c>
      <c r="Q23" s="84">
        <f t="shared" si="4"/>
        <v>1.2658227848101266E-2</v>
      </c>
    </row>
    <row r="24" spans="1:17" ht="15.75" x14ac:dyDescent="0.25">
      <c r="A24" s="4"/>
      <c r="B24" s="47"/>
      <c r="C24" s="8" t="s">
        <v>40</v>
      </c>
      <c r="D24" s="43">
        <v>0</v>
      </c>
      <c r="E24" s="83">
        <f t="shared" si="0"/>
        <v>0</v>
      </c>
      <c r="F24" s="8" t="s">
        <v>40</v>
      </c>
      <c r="G24" s="43">
        <v>0</v>
      </c>
      <c r="H24" s="83">
        <f t="shared" si="1"/>
        <v>0</v>
      </c>
      <c r="I24" s="8" t="s">
        <v>40</v>
      </c>
      <c r="J24" s="43">
        <v>0</v>
      </c>
      <c r="K24" s="84">
        <f t="shared" si="2"/>
        <v>0</v>
      </c>
      <c r="L24" s="8" t="s">
        <v>40</v>
      </c>
      <c r="M24" s="43">
        <v>0</v>
      </c>
      <c r="N24" s="84">
        <f>M24/$M$26</f>
        <v>0</v>
      </c>
      <c r="O24" s="8" t="s">
        <v>40</v>
      </c>
      <c r="P24" s="43">
        <v>0</v>
      </c>
      <c r="Q24" s="84">
        <f>P24/$P$26</f>
        <v>0</v>
      </c>
    </row>
    <row r="25" spans="1:17" ht="30" x14ac:dyDescent="0.25">
      <c r="A25" s="4"/>
      <c r="B25" s="47"/>
      <c r="C25" s="81" t="s">
        <v>39</v>
      </c>
      <c r="D25" s="43">
        <f>46+25</f>
        <v>71</v>
      </c>
      <c r="E25" s="83">
        <f t="shared" si="0"/>
        <v>0.9726027397260274</v>
      </c>
      <c r="F25" s="81" t="s">
        <v>39</v>
      </c>
      <c r="G25" s="43">
        <f>26+50</f>
        <v>76</v>
      </c>
      <c r="H25" s="83">
        <f t="shared" si="1"/>
        <v>0.97435897435897434</v>
      </c>
      <c r="I25" s="81" t="s">
        <v>39</v>
      </c>
      <c r="J25" s="43">
        <f>30+45</f>
        <v>75</v>
      </c>
      <c r="K25" s="84">
        <f t="shared" si="2"/>
        <v>0.94936708860759489</v>
      </c>
      <c r="L25" s="81" t="s">
        <v>39</v>
      </c>
      <c r="M25" s="43">
        <v>74</v>
      </c>
      <c r="N25" s="84">
        <f>M25/$M$26</f>
        <v>0.92500000000000004</v>
      </c>
      <c r="O25" s="81" t="s">
        <v>39</v>
      </c>
      <c r="P25" s="43">
        <f>50+22</f>
        <v>72</v>
      </c>
      <c r="Q25" s="84">
        <f>P25/$P$26</f>
        <v>0.91139240506329111</v>
      </c>
    </row>
    <row r="26" spans="1:17" ht="15.75" x14ac:dyDescent="0.25">
      <c r="A26" s="4"/>
      <c r="B26" s="47"/>
      <c r="C26" s="40" t="s">
        <v>31</v>
      </c>
      <c r="D26" s="41">
        <v>73</v>
      </c>
      <c r="E26" s="83">
        <f t="shared" si="0"/>
        <v>1</v>
      </c>
      <c r="F26" s="40" t="s">
        <v>31</v>
      </c>
      <c r="G26" s="41">
        <v>78</v>
      </c>
      <c r="H26" s="83">
        <f t="shared" si="1"/>
        <v>1</v>
      </c>
      <c r="I26" s="40" t="s">
        <v>31</v>
      </c>
      <c r="J26" s="41">
        <v>79</v>
      </c>
      <c r="K26" s="42">
        <f t="shared" si="2"/>
        <v>1</v>
      </c>
      <c r="L26" s="40" t="s">
        <v>31</v>
      </c>
      <c r="M26" s="41">
        <v>80</v>
      </c>
      <c r="N26" s="42">
        <f>M26/$M$26</f>
        <v>1</v>
      </c>
      <c r="O26" s="40" t="s">
        <v>31</v>
      </c>
      <c r="P26" s="41">
        <v>79</v>
      </c>
      <c r="Q26" s="42">
        <f>P26/$P$26</f>
        <v>1</v>
      </c>
    </row>
    <row r="27" spans="1:17" ht="16.5" thickBot="1" x14ac:dyDescent="0.3">
      <c r="A27" s="4"/>
      <c r="B27" s="47"/>
      <c r="C27" s="58"/>
      <c r="D27" s="58"/>
      <c r="E27" s="58"/>
      <c r="F27" s="58"/>
      <c r="G27" s="58"/>
      <c r="H27" s="58"/>
      <c r="I27" s="58"/>
      <c r="J27" s="58"/>
      <c r="K27" s="58"/>
    </row>
    <row r="28" spans="1:17" s="51" customFormat="1" ht="16.5" thickBot="1" x14ac:dyDescent="0.3">
      <c r="A28" s="49"/>
      <c r="B28" s="52"/>
      <c r="C28" s="62">
        <v>2016</v>
      </c>
      <c r="D28" s="63"/>
      <c r="E28" s="63"/>
      <c r="F28" s="63">
        <v>2017</v>
      </c>
      <c r="G28" s="63"/>
      <c r="H28" s="63"/>
      <c r="I28" s="63">
        <v>2018</v>
      </c>
      <c r="J28" s="63"/>
      <c r="K28" s="63"/>
      <c r="L28" s="63">
        <v>2019</v>
      </c>
      <c r="M28" s="63"/>
      <c r="N28" s="63"/>
      <c r="O28" s="64">
        <v>2020</v>
      </c>
      <c r="P28" s="50"/>
      <c r="Q28" s="50"/>
    </row>
    <row r="29" spans="1:17" ht="15.75" x14ac:dyDescent="0.25">
      <c r="A29" s="4" t="s">
        <v>11</v>
      </c>
      <c r="B29" s="52"/>
      <c r="C29" s="59">
        <v>2</v>
      </c>
      <c r="D29" s="60"/>
      <c r="E29" s="60"/>
      <c r="F29" s="60">
        <v>3</v>
      </c>
      <c r="G29" s="60"/>
      <c r="H29" s="60"/>
      <c r="I29" s="60">
        <v>5</v>
      </c>
      <c r="J29" s="60"/>
      <c r="K29" s="60"/>
      <c r="L29" s="60">
        <v>2</v>
      </c>
      <c r="M29" s="60"/>
      <c r="N29" s="60"/>
      <c r="O29" s="61">
        <v>2</v>
      </c>
    </row>
    <row r="30" spans="1:17" ht="15.75" x14ac:dyDescent="0.25">
      <c r="A30" s="4" t="s">
        <v>12</v>
      </c>
      <c r="B30" s="52"/>
      <c r="C30" s="53" t="s">
        <v>38</v>
      </c>
      <c r="D30" s="8"/>
      <c r="E30" s="8"/>
      <c r="F30" s="8" t="s">
        <v>38</v>
      </c>
      <c r="G30" s="8"/>
      <c r="H30" s="8"/>
      <c r="I30" s="8" t="s">
        <v>38</v>
      </c>
      <c r="J30" s="8"/>
      <c r="K30" s="8"/>
      <c r="L30" s="8" t="s">
        <v>38</v>
      </c>
      <c r="M30" s="8"/>
      <c r="N30" s="8"/>
      <c r="O30" s="54" t="s">
        <v>38</v>
      </c>
    </row>
    <row r="31" spans="1:17" ht="15.75" x14ac:dyDescent="0.25">
      <c r="A31" s="4" t="s">
        <v>13</v>
      </c>
      <c r="B31" s="52"/>
      <c r="C31" s="53">
        <v>1</v>
      </c>
      <c r="D31" s="8"/>
      <c r="E31" s="8"/>
      <c r="F31" s="8">
        <v>1</v>
      </c>
      <c r="G31" s="8"/>
      <c r="H31" s="8"/>
      <c r="I31" s="8">
        <v>1</v>
      </c>
      <c r="J31" s="8"/>
      <c r="K31" s="8"/>
      <c r="L31" s="8">
        <v>2</v>
      </c>
      <c r="M31" s="8"/>
      <c r="N31" s="8"/>
      <c r="O31" s="54">
        <v>0</v>
      </c>
    </row>
    <row r="32" spans="1:17" ht="16.5" thickBot="1" x14ac:dyDescent="0.3">
      <c r="A32" s="4" t="s">
        <v>14</v>
      </c>
      <c r="B32" s="52"/>
      <c r="C32" s="55" t="s">
        <v>38</v>
      </c>
      <c r="D32" s="56"/>
      <c r="E32" s="56"/>
      <c r="F32" s="56" t="s">
        <v>38</v>
      </c>
      <c r="G32" s="56"/>
      <c r="H32" s="56"/>
      <c r="I32" s="56" t="s">
        <v>38</v>
      </c>
      <c r="J32" s="56"/>
      <c r="K32" s="56"/>
      <c r="L32" s="56" t="s">
        <v>38</v>
      </c>
      <c r="M32" s="56"/>
      <c r="N32" s="56"/>
      <c r="O32" s="57" t="s">
        <v>38</v>
      </c>
    </row>
    <row r="33" spans="1:17" ht="15.75" thickBot="1" x14ac:dyDescent="0.3">
      <c r="A33" s="5"/>
      <c r="B33" s="52"/>
      <c r="C33" s="65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7"/>
    </row>
    <row r="34" spans="1:17" ht="15.75" x14ac:dyDescent="0.25">
      <c r="A34" s="4" t="s">
        <v>15</v>
      </c>
      <c r="B34" s="52"/>
      <c r="C34" s="59">
        <v>2</v>
      </c>
      <c r="D34" s="60"/>
      <c r="E34" s="60"/>
      <c r="F34" s="60">
        <v>3</v>
      </c>
      <c r="G34" s="60"/>
      <c r="H34" s="60"/>
      <c r="I34" s="60">
        <v>3</v>
      </c>
      <c r="J34" s="60"/>
      <c r="K34" s="60"/>
      <c r="L34" s="60">
        <v>0</v>
      </c>
      <c r="M34" s="60"/>
      <c r="N34" s="60"/>
      <c r="O34" s="61">
        <v>1</v>
      </c>
    </row>
    <row r="35" spans="1:17" ht="15.75" x14ac:dyDescent="0.25">
      <c r="A35" s="4" t="s">
        <v>16</v>
      </c>
      <c r="B35" s="52"/>
      <c r="C35" s="53" t="s">
        <v>38</v>
      </c>
      <c r="D35" s="8"/>
      <c r="E35" s="8"/>
      <c r="F35" s="8" t="s">
        <v>38</v>
      </c>
      <c r="G35" s="8"/>
      <c r="H35" s="8"/>
      <c r="I35" s="8" t="s">
        <v>38</v>
      </c>
      <c r="J35" s="8"/>
      <c r="K35" s="8"/>
      <c r="L35" s="8" t="s">
        <v>38</v>
      </c>
      <c r="M35" s="8"/>
      <c r="N35" s="8"/>
      <c r="O35" s="54" t="s">
        <v>38</v>
      </c>
    </row>
    <row r="36" spans="1:17" ht="15.75" x14ac:dyDescent="0.25">
      <c r="A36" s="4" t="s">
        <v>17</v>
      </c>
      <c r="B36" s="52"/>
      <c r="C36" s="53">
        <v>1</v>
      </c>
      <c r="D36" s="8"/>
      <c r="E36" s="8"/>
      <c r="F36" s="8">
        <v>3</v>
      </c>
      <c r="G36" s="8"/>
      <c r="H36" s="8"/>
      <c r="I36" s="8">
        <v>1</v>
      </c>
      <c r="J36" s="8"/>
      <c r="K36" s="8"/>
      <c r="L36" s="8">
        <v>0</v>
      </c>
      <c r="M36" s="8"/>
      <c r="N36" s="8"/>
      <c r="O36" s="54">
        <v>1</v>
      </c>
    </row>
    <row r="37" spans="1:17" ht="16.5" thickBot="1" x14ac:dyDescent="0.3">
      <c r="A37" s="4" t="s">
        <v>18</v>
      </c>
      <c r="B37" s="52"/>
      <c r="C37" s="55" t="s">
        <v>38</v>
      </c>
      <c r="D37" s="56"/>
      <c r="E37" s="56"/>
      <c r="F37" s="56" t="s">
        <v>38</v>
      </c>
      <c r="G37" s="56"/>
      <c r="H37" s="56"/>
      <c r="I37" s="56" t="s">
        <v>38</v>
      </c>
      <c r="J37" s="56"/>
      <c r="K37" s="56"/>
      <c r="L37" s="56" t="s">
        <v>38</v>
      </c>
      <c r="M37" s="56"/>
      <c r="N37" s="56"/>
      <c r="O37" s="57" t="s">
        <v>38</v>
      </c>
    </row>
    <row r="38" spans="1:17" ht="15.75" x14ac:dyDescent="0.25">
      <c r="A38" s="4"/>
      <c r="B38" s="4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</row>
    <row r="39" spans="1:17" ht="15.75" x14ac:dyDescent="0.25">
      <c r="A39" s="1"/>
      <c r="B39" s="47"/>
      <c r="C39" s="3" t="s">
        <v>2</v>
      </c>
      <c r="D39" s="3"/>
      <c r="E39" s="3"/>
      <c r="F39" s="3" t="s">
        <v>3</v>
      </c>
      <c r="G39" s="3"/>
      <c r="H39" s="3"/>
      <c r="I39" s="3" t="s">
        <v>4</v>
      </c>
      <c r="J39" s="3"/>
      <c r="K39" s="3"/>
      <c r="L39" s="3" t="s">
        <v>5</v>
      </c>
      <c r="M39" s="3"/>
      <c r="N39" s="3"/>
      <c r="O39" s="3" t="s">
        <v>6</v>
      </c>
    </row>
    <row r="40" spans="1:17" ht="15.75" x14ac:dyDescent="0.25">
      <c r="A40" s="4" t="s">
        <v>19</v>
      </c>
      <c r="B40" s="47"/>
      <c r="C40" s="15">
        <v>8</v>
      </c>
      <c r="D40" s="15"/>
      <c r="E40" s="15"/>
      <c r="F40" s="15">
        <v>10</v>
      </c>
      <c r="G40" s="15"/>
      <c r="H40" s="15"/>
      <c r="I40" s="15">
        <v>8</v>
      </c>
      <c r="J40" s="15"/>
      <c r="K40" s="15"/>
      <c r="L40" s="15">
        <v>9</v>
      </c>
      <c r="M40" s="15"/>
      <c r="N40" s="15"/>
      <c r="O40" s="15">
        <v>5</v>
      </c>
      <c r="P40" s="15"/>
      <c r="Q40" s="15"/>
    </row>
    <row r="41" spans="1:17" ht="15.75" x14ac:dyDescent="0.25">
      <c r="A41" s="4" t="s">
        <v>20</v>
      </c>
      <c r="B41" s="47"/>
      <c r="C41" s="22" t="s">
        <v>27</v>
      </c>
      <c r="D41" s="22" t="s">
        <v>28</v>
      </c>
      <c r="E41" s="22" t="s">
        <v>29</v>
      </c>
      <c r="F41" s="22" t="s">
        <v>27</v>
      </c>
      <c r="G41" s="22" t="s">
        <v>28</v>
      </c>
      <c r="H41" s="22" t="s">
        <v>29</v>
      </c>
      <c r="I41" s="22" t="s">
        <v>27</v>
      </c>
      <c r="J41" s="22" t="s">
        <v>28</v>
      </c>
      <c r="K41" s="22" t="s">
        <v>29</v>
      </c>
      <c r="L41" s="22" t="s">
        <v>27</v>
      </c>
      <c r="M41" s="22" t="s">
        <v>28</v>
      </c>
      <c r="N41" s="22" t="s">
        <v>29</v>
      </c>
      <c r="O41" s="22" t="s">
        <v>27</v>
      </c>
      <c r="P41" s="22" t="s">
        <v>28</v>
      </c>
      <c r="Q41" s="22" t="s">
        <v>29</v>
      </c>
    </row>
    <row r="42" spans="1:17" ht="15.75" x14ac:dyDescent="0.25">
      <c r="A42" s="4"/>
      <c r="B42" s="47"/>
      <c r="C42" s="8" t="s">
        <v>30</v>
      </c>
      <c r="D42" s="15">
        <v>2</v>
      </c>
      <c r="E42" s="32">
        <f>D42/D47</f>
        <v>0.25</v>
      </c>
      <c r="F42" s="8" t="s">
        <v>30</v>
      </c>
      <c r="G42" s="15">
        <v>1</v>
      </c>
      <c r="H42" s="32">
        <v>0.7</v>
      </c>
      <c r="I42" s="8" t="s">
        <v>30</v>
      </c>
      <c r="J42" s="15">
        <v>1</v>
      </c>
      <c r="K42" s="32">
        <f>J42/J47</f>
        <v>0.125</v>
      </c>
      <c r="L42" s="8" t="s">
        <v>30</v>
      </c>
      <c r="M42" s="15">
        <v>1</v>
      </c>
      <c r="N42" s="32">
        <f>M42/M47</f>
        <v>0.1111111111111111</v>
      </c>
      <c r="O42" s="8" t="s">
        <v>30</v>
      </c>
      <c r="P42" s="15">
        <v>1</v>
      </c>
      <c r="Q42" s="32">
        <f>P42/P47</f>
        <v>0.2</v>
      </c>
    </row>
    <row r="43" spans="1:17" ht="15.75" x14ac:dyDescent="0.25">
      <c r="A43" s="4"/>
      <c r="B43" s="47"/>
      <c r="C43" s="8" t="s">
        <v>34</v>
      </c>
      <c r="D43" s="15">
        <v>0</v>
      </c>
      <c r="E43" s="32">
        <f>D43/D47</f>
        <v>0</v>
      </c>
      <c r="F43" s="8" t="s">
        <v>34</v>
      </c>
      <c r="G43" s="15">
        <v>0</v>
      </c>
      <c r="H43" s="32"/>
      <c r="I43" s="8" t="s">
        <v>34</v>
      </c>
      <c r="J43" s="15">
        <v>1</v>
      </c>
      <c r="K43" s="32">
        <f>J43/J47</f>
        <v>0.125</v>
      </c>
      <c r="L43" s="8" t="s">
        <v>34</v>
      </c>
      <c r="M43" s="15">
        <v>0</v>
      </c>
      <c r="N43" s="32">
        <f>M43/M47</f>
        <v>0</v>
      </c>
      <c r="O43" s="8" t="s">
        <v>34</v>
      </c>
      <c r="P43" s="15">
        <v>0</v>
      </c>
      <c r="Q43" s="32">
        <f>P43/P47</f>
        <v>0</v>
      </c>
    </row>
    <row r="44" spans="1:17" ht="15.75" x14ac:dyDescent="0.25">
      <c r="A44" s="4"/>
      <c r="B44" s="47"/>
      <c r="C44" s="8" t="s">
        <v>33</v>
      </c>
      <c r="D44" s="15">
        <v>0</v>
      </c>
      <c r="E44" s="32">
        <f>D44/D47</f>
        <v>0</v>
      </c>
      <c r="F44" s="8" t="s">
        <v>33</v>
      </c>
      <c r="G44" s="15">
        <v>0</v>
      </c>
      <c r="H44" s="32"/>
      <c r="I44" s="8" t="s">
        <v>33</v>
      </c>
      <c r="J44" s="15">
        <v>0</v>
      </c>
      <c r="K44" s="32">
        <f>J44/J47</f>
        <v>0</v>
      </c>
      <c r="L44" s="8" t="s">
        <v>33</v>
      </c>
      <c r="M44" s="15">
        <v>0</v>
      </c>
      <c r="N44" s="32">
        <f>M44/M47</f>
        <v>0</v>
      </c>
      <c r="O44" s="8" t="s">
        <v>33</v>
      </c>
      <c r="P44" s="15">
        <v>0</v>
      </c>
      <c r="Q44" s="32">
        <f>P44/P47</f>
        <v>0</v>
      </c>
    </row>
    <row r="45" spans="1:17" ht="15.75" x14ac:dyDescent="0.25">
      <c r="A45" s="4"/>
      <c r="B45" s="47"/>
      <c r="C45" s="8" t="s">
        <v>40</v>
      </c>
      <c r="D45" s="15">
        <v>0</v>
      </c>
      <c r="E45" s="32">
        <f>D45/D47</f>
        <v>0</v>
      </c>
      <c r="F45" s="8" t="s">
        <v>40</v>
      </c>
      <c r="G45" s="15">
        <v>0</v>
      </c>
      <c r="H45" s="32">
        <v>0.1</v>
      </c>
      <c r="I45" s="8" t="s">
        <v>40</v>
      </c>
      <c r="J45" s="15">
        <v>0</v>
      </c>
      <c r="K45" s="32">
        <f>J45/J47</f>
        <v>0</v>
      </c>
      <c r="L45" s="8" t="s">
        <v>40</v>
      </c>
      <c r="M45" s="15">
        <v>0</v>
      </c>
      <c r="N45" s="32">
        <f>M45/M47</f>
        <v>0</v>
      </c>
      <c r="O45" s="8" t="s">
        <v>40</v>
      </c>
      <c r="P45" s="15">
        <v>0</v>
      </c>
      <c r="Q45" s="32">
        <f>P45/P47</f>
        <v>0</v>
      </c>
    </row>
    <row r="46" spans="1:17" ht="30" x14ac:dyDescent="0.25">
      <c r="A46" s="4"/>
      <c r="B46" s="47"/>
      <c r="C46" s="81" t="s">
        <v>39</v>
      </c>
      <c r="D46" s="15">
        <f>2+4</f>
        <v>6</v>
      </c>
      <c r="E46" s="32">
        <f>D46/D47</f>
        <v>0.75</v>
      </c>
      <c r="F46" s="81" t="s">
        <v>39</v>
      </c>
      <c r="G46" s="15">
        <v>9</v>
      </c>
      <c r="H46" s="32">
        <v>0.2</v>
      </c>
      <c r="I46" s="81" t="s">
        <v>39</v>
      </c>
      <c r="J46" s="15">
        <f>6</f>
        <v>6</v>
      </c>
      <c r="K46" s="32">
        <f>J46/J47</f>
        <v>0.75</v>
      </c>
      <c r="L46" s="81" t="s">
        <v>39</v>
      </c>
      <c r="M46" s="15">
        <v>8</v>
      </c>
      <c r="N46" s="32">
        <f>M46/M47</f>
        <v>0.88888888888888884</v>
      </c>
      <c r="O46" s="81" t="s">
        <v>39</v>
      </c>
      <c r="P46" s="8">
        <v>4</v>
      </c>
      <c r="Q46" s="32">
        <f>P46/P47</f>
        <v>0.8</v>
      </c>
    </row>
    <row r="47" spans="1:17" ht="15.75" x14ac:dyDescent="0.25">
      <c r="A47" s="4"/>
      <c r="B47" s="47"/>
      <c r="C47" s="33" t="s">
        <v>31</v>
      </c>
      <c r="D47" s="33">
        <v>8</v>
      </c>
      <c r="E47" s="34">
        <v>1</v>
      </c>
      <c r="F47" s="33" t="s">
        <v>31</v>
      </c>
      <c r="G47" s="33">
        <v>10</v>
      </c>
      <c r="H47" s="34">
        <v>1</v>
      </c>
      <c r="I47" s="33" t="s">
        <v>31</v>
      </c>
      <c r="J47" s="33">
        <v>8</v>
      </c>
      <c r="K47" s="34">
        <v>1</v>
      </c>
      <c r="L47" s="33" t="s">
        <v>31</v>
      </c>
      <c r="M47" s="33">
        <v>9</v>
      </c>
      <c r="N47" s="34">
        <v>1</v>
      </c>
      <c r="O47" s="33" t="s">
        <v>31</v>
      </c>
      <c r="P47" s="33">
        <v>5</v>
      </c>
      <c r="Q47" s="34">
        <v>1</v>
      </c>
    </row>
    <row r="48" spans="1:17" ht="15.75" x14ac:dyDescent="0.25">
      <c r="A48" s="4"/>
      <c r="B48" s="47"/>
      <c r="C48" s="15"/>
      <c r="D48" s="15"/>
      <c r="E48" s="15"/>
      <c r="F48" s="15"/>
      <c r="G48" s="15"/>
      <c r="H48" s="15"/>
      <c r="L48" s="35"/>
      <c r="M48" s="35"/>
      <c r="N48" s="36"/>
      <c r="O48" s="15"/>
      <c r="P48" s="15"/>
      <c r="Q48" s="15"/>
    </row>
    <row r="49" spans="1:17" ht="15.75" x14ac:dyDescent="0.25">
      <c r="A49" s="4"/>
      <c r="B49" s="47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</row>
    <row r="50" spans="1:17" ht="15.75" x14ac:dyDescent="0.25">
      <c r="A50" s="4" t="s">
        <v>21</v>
      </c>
      <c r="B50" s="47"/>
      <c r="C50" s="15">
        <v>2</v>
      </c>
      <c r="D50" s="15"/>
      <c r="E50" s="15"/>
      <c r="F50" s="15">
        <v>4</v>
      </c>
      <c r="G50" s="15"/>
      <c r="H50" s="15"/>
      <c r="I50" s="15">
        <v>3</v>
      </c>
      <c r="J50" s="15"/>
      <c r="K50" s="15"/>
      <c r="L50" s="15">
        <v>1</v>
      </c>
      <c r="M50" s="15"/>
      <c r="N50" s="15"/>
      <c r="O50" s="15">
        <v>0</v>
      </c>
      <c r="P50" s="15"/>
      <c r="Q50" s="15"/>
    </row>
    <row r="51" spans="1:17" ht="17.25" customHeight="1" x14ac:dyDescent="0.25">
      <c r="A51" s="4" t="s">
        <v>22</v>
      </c>
      <c r="B51" s="47"/>
      <c r="C51" s="22" t="s">
        <v>27</v>
      </c>
      <c r="D51" s="22" t="s">
        <v>28</v>
      </c>
      <c r="E51" s="22" t="s">
        <v>29</v>
      </c>
      <c r="F51" s="22" t="s">
        <v>27</v>
      </c>
      <c r="G51" s="22" t="s">
        <v>28</v>
      </c>
      <c r="H51" s="22" t="s">
        <v>29</v>
      </c>
      <c r="I51" s="22" t="s">
        <v>27</v>
      </c>
      <c r="J51" s="22" t="s">
        <v>28</v>
      </c>
      <c r="K51" s="22" t="s">
        <v>29</v>
      </c>
      <c r="L51" s="22" t="s">
        <v>27</v>
      </c>
      <c r="M51" s="22" t="s">
        <v>28</v>
      </c>
      <c r="N51" s="22" t="s">
        <v>29</v>
      </c>
      <c r="O51" s="22" t="s">
        <v>27</v>
      </c>
      <c r="P51" s="22" t="s">
        <v>28</v>
      </c>
      <c r="Q51" s="22" t="s">
        <v>29</v>
      </c>
    </row>
    <row r="52" spans="1:17" ht="17.25" customHeight="1" x14ac:dyDescent="0.25">
      <c r="A52" s="4"/>
      <c r="B52" s="47"/>
      <c r="C52" s="8" t="s">
        <v>30</v>
      </c>
      <c r="D52" s="69">
        <v>0</v>
      </c>
      <c r="E52" s="71">
        <v>0</v>
      </c>
      <c r="F52" s="8" t="s">
        <v>30</v>
      </c>
      <c r="G52" s="69">
        <v>0</v>
      </c>
      <c r="H52" s="71">
        <v>0</v>
      </c>
      <c r="I52" s="8" t="s">
        <v>30</v>
      </c>
      <c r="J52" s="69">
        <v>0</v>
      </c>
      <c r="K52" s="73">
        <v>0</v>
      </c>
      <c r="L52" s="8" t="s">
        <v>30</v>
      </c>
      <c r="M52" s="69">
        <v>0</v>
      </c>
      <c r="N52" s="24">
        <v>0</v>
      </c>
      <c r="O52" s="8" t="s">
        <v>30</v>
      </c>
      <c r="P52" s="69">
        <v>0</v>
      </c>
      <c r="Q52" s="24">
        <v>0</v>
      </c>
    </row>
    <row r="53" spans="1:17" ht="17.25" customHeight="1" x14ac:dyDescent="0.25">
      <c r="A53" s="4"/>
      <c r="B53" s="47"/>
      <c r="C53" s="8" t="s">
        <v>34</v>
      </c>
      <c r="D53" s="69">
        <v>0</v>
      </c>
      <c r="E53" s="71">
        <v>0</v>
      </c>
      <c r="F53" s="8" t="s">
        <v>34</v>
      </c>
      <c r="G53" s="69">
        <v>0</v>
      </c>
      <c r="H53" s="71">
        <v>0</v>
      </c>
      <c r="I53" s="8" t="s">
        <v>34</v>
      </c>
      <c r="J53" s="69">
        <v>0</v>
      </c>
      <c r="K53" s="73">
        <v>0</v>
      </c>
      <c r="L53" s="8" t="s">
        <v>34</v>
      </c>
      <c r="M53" s="69">
        <v>0</v>
      </c>
      <c r="N53" s="24">
        <v>0</v>
      </c>
      <c r="O53" s="8" t="s">
        <v>34</v>
      </c>
      <c r="P53" s="69">
        <v>0</v>
      </c>
      <c r="Q53" s="24">
        <v>0</v>
      </c>
    </row>
    <row r="54" spans="1:17" ht="17.25" customHeight="1" x14ac:dyDescent="0.25">
      <c r="A54" s="4"/>
      <c r="B54" s="47"/>
      <c r="C54" s="8" t="s">
        <v>33</v>
      </c>
      <c r="D54" s="69">
        <v>0</v>
      </c>
      <c r="E54" s="71">
        <v>0</v>
      </c>
      <c r="F54" s="8" t="s">
        <v>33</v>
      </c>
      <c r="G54" s="69">
        <v>0</v>
      </c>
      <c r="H54" s="71">
        <v>0</v>
      </c>
      <c r="I54" s="8" t="s">
        <v>33</v>
      </c>
      <c r="J54" s="69">
        <v>0</v>
      </c>
      <c r="K54" s="73">
        <v>0</v>
      </c>
      <c r="L54" s="8" t="s">
        <v>33</v>
      </c>
      <c r="M54" s="69">
        <v>0</v>
      </c>
      <c r="N54" s="24">
        <v>0</v>
      </c>
      <c r="O54" s="8" t="s">
        <v>33</v>
      </c>
      <c r="P54" s="69">
        <v>0</v>
      </c>
      <c r="Q54" s="24">
        <v>0</v>
      </c>
    </row>
    <row r="55" spans="1:17" ht="17.25" customHeight="1" x14ac:dyDescent="0.25">
      <c r="A55" s="4"/>
      <c r="B55" s="47"/>
      <c r="C55" s="8" t="s">
        <v>40</v>
      </c>
      <c r="D55" s="69">
        <v>0</v>
      </c>
      <c r="E55" s="71">
        <v>0</v>
      </c>
      <c r="F55" s="8" t="s">
        <v>40</v>
      </c>
      <c r="G55" s="69">
        <v>0</v>
      </c>
      <c r="H55" s="71">
        <v>0</v>
      </c>
      <c r="I55" s="8" t="s">
        <v>40</v>
      </c>
      <c r="J55" s="69">
        <v>0</v>
      </c>
      <c r="K55" s="73">
        <v>0</v>
      </c>
      <c r="L55" s="8" t="s">
        <v>40</v>
      </c>
      <c r="M55" s="69">
        <v>0</v>
      </c>
      <c r="N55" s="24">
        <v>0</v>
      </c>
      <c r="O55" s="8" t="s">
        <v>40</v>
      </c>
      <c r="P55" s="69">
        <v>0</v>
      </c>
      <c r="Q55" s="24">
        <v>0</v>
      </c>
    </row>
    <row r="56" spans="1:17" ht="30" x14ac:dyDescent="0.25">
      <c r="A56" s="5"/>
      <c r="B56" s="47"/>
      <c r="C56" s="81" t="s">
        <v>39</v>
      </c>
      <c r="D56" s="70">
        <v>2</v>
      </c>
      <c r="E56" s="71">
        <v>1</v>
      </c>
      <c r="F56" s="81" t="s">
        <v>39</v>
      </c>
      <c r="G56" s="15">
        <v>4</v>
      </c>
      <c r="H56" s="71">
        <v>1</v>
      </c>
      <c r="I56" s="81" t="s">
        <v>39</v>
      </c>
      <c r="J56" s="72">
        <v>3</v>
      </c>
      <c r="K56" s="73">
        <v>1</v>
      </c>
      <c r="L56" s="81" t="s">
        <v>39</v>
      </c>
      <c r="M56" s="23">
        <v>1</v>
      </c>
      <c r="N56" s="24">
        <v>1</v>
      </c>
      <c r="O56" s="81" t="s">
        <v>39</v>
      </c>
      <c r="P56" s="74">
        <v>0</v>
      </c>
      <c r="Q56" s="24">
        <v>0</v>
      </c>
    </row>
    <row r="57" spans="1:17" x14ac:dyDescent="0.25">
      <c r="A57" s="5"/>
      <c r="B57" s="47"/>
      <c r="C57" s="38" t="s">
        <v>31</v>
      </c>
      <c r="D57" s="39">
        <v>2</v>
      </c>
      <c r="E57" s="34">
        <v>1</v>
      </c>
      <c r="F57" s="33" t="s">
        <v>31</v>
      </c>
      <c r="G57" s="33">
        <v>4</v>
      </c>
      <c r="H57" s="33">
        <v>1</v>
      </c>
      <c r="I57" s="25" t="s">
        <v>31</v>
      </c>
      <c r="J57" s="26">
        <v>3</v>
      </c>
      <c r="K57" s="27">
        <v>1</v>
      </c>
      <c r="L57" s="25" t="s">
        <v>31</v>
      </c>
      <c r="M57" s="26">
        <v>1</v>
      </c>
      <c r="N57" s="26">
        <v>1</v>
      </c>
      <c r="O57" s="25" t="s">
        <v>31</v>
      </c>
      <c r="P57" s="26">
        <v>0</v>
      </c>
      <c r="Q57" s="27">
        <v>1</v>
      </c>
    </row>
    <row r="58" spans="1:17" x14ac:dyDescent="0.25">
      <c r="A58" s="5"/>
      <c r="B58" s="47"/>
      <c r="C58" s="15"/>
      <c r="D58" s="15"/>
      <c r="E58" s="15"/>
      <c r="L58" s="15"/>
      <c r="M58" s="15"/>
      <c r="N58" s="15"/>
      <c r="O58" s="37"/>
      <c r="P58" s="15"/>
      <c r="Q58" s="15"/>
    </row>
    <row r="59" spans="1:17" x14ac:dyDescent="0.25">
      <c r="A59" s="5"/>
      <c r="B59" s="47"/>
      <c r="C59" s="21"/>
      <c r="D59" s="21"/>
      <c r="E59" s="21"/>
      <c r="F59" s="21"/>
      <c r="G59" s="21"/>
      <c r="H59" s="21"/>
      <c r="I59" s="28"/>
      <c r="J59" s="29"/>
      <c r="K59" s="30"/>
      <c r="L59" s="28"/>
      <c r="M59" s="29"/>
      <c r="N59" s="30"/>
      <c r="O59" s="31"/>
    </row>
    <row r="60" spans="1:17" ht="15.75" x14ac:dyDescent="0.25">
      <c r="A60" s="4" t="s">
        <v>23</v>
      </c>
      <c r="B60" s="47"/>
      <c r="C60" s="8">
        <v>18</v>
      </c>
      <c r="D60" s="8"/>
      <c r="E60" s="8"/>
      <c r="F60" s="8">
        <v>26</v>
      </c>
      <c r="G60" s="8"/>
      <c r="H60" s="8"/>
      <c r="I60" s="8">
        <v>28</v>
      </c>
      <c r="J60" s="8"/>
      <c r="K60" s="8"/>
      <c r="L60" s="8">
        <v>21</v>
      </c>
      <c r="M60" s="8"/>
      <c r="N60" s="8"/>
      <c r="O60" s="8">
        <v>24</v>
      </c>
    </row>
    <row r="61" spans="1:17" ht="15.75" x14ac:dyDescent="0.25">
      <c r="A61" s="4" t="s">
        <v>24</v>
      </c>
      <c r="B61" s="47"/>
      <c r="C61" s="17" t="s">
        <v>27</v>
      </c>
      <c r="D61" s="17" t="s">
        <v>28</v>
      </c>
      <c r="E61" s="75" t="s">
        <v>29</v>
      </c>
      <c r="F61" s="17" t="s">
        <v>27</v>
      </c>
      <c r="G61" s="17" t="s">
        <v>28</v>
      </c>
      <c r="H61" s="75" t="s">
        <v>29</v>
      </c>
      <c r="I61" s="17" t="s">
        <v>27</v>
      </c>
      <c r="J61" s="17" t="s">
        <v>28</v>
      </c>
      <c r="K61" s="75" t="s">
        <v>29</v>
      </c>
      <c r="L61" s="17" t="s">
        <v>27</v>
      </c>
      <c r="M61" s="17" t="s">
        <v>28</v>
      </c>
      <c r="N61" s="75" t="s">
        <v>29</v>
      </c>
      <c r="O61" s="17" t="s">
        <v>27</v>
      </c>
      <c r="P61" s="17" t="s">
        <v>28</v>
      </c>
      <c r="Q61" s="75" t="s">
        <v>29</v>
      </c>
    </row>
    <row r="62" spans="1:17" ht="31.5" x14ac:dyDescent="0.25">
      <c r="A62" s="68" t="s">
        <v>41</v>
      </c>
      <c r="B62" s="47"/>
      <c r="C62" s="8" t="s">
        <v>30</v>
      </c>
      <c r="D62" s="80">
        <v>0</v>
      </c>
      <c r="E62" s="71">
        <f>D62/D67</f>
        <v>0</v>
      </c>
      <c r="F62" s="8" t="s">
        <v>30</v>
      </c>
      <c r="G62" s="80">
        <v>1</v>
      </c>
      <c r="H62" s="71">
        <f>G62/G67</f>
        <v>3.8461538461538464E-2</v>
      </c>
      <c r="I62" s="8" t="s">
        <v>30</v>
      </c>
      <c r="J62" s="80">
        <v>0</v>
      </c>
      <c r="K62" s="73">
        <v>0</v>
      </c>
      <c r="L62" s="8" t="s">
        <v>30</v>
      </c>
      <c r="M62" s="80">
        <v>0</v>
      </c>
      <c r="N62" s="24">
        <v>0</v>
      </c>
      <c r="O62" s="8" t="s">
        <v>30</v>
      </c>
      <c r="P62" s="80">
        <v>1</v>
      </c>
      <c r="Q62" s="24">
        <f>P62/P67</f>
        <v>4.1666666666666664E-2</v>
      </c>
    </row>
    <row r="63" spans="1:17" ht="15.75" x14ac:dyDescent="0.25">
      <c r="A63" s="68"/>
      <c r="B63" s="47"/>
      <c r="C63" s="8" t="s">
        <v>34</v>
      </c>
      <c r="D63" s="80">
        <v>0</v>
      </c>
      <c r="E63" s="71">
        <v>0</v>
      </c>
      <c r="F63" s="8" t="s">
        <v>34</v>
      </c>
      <c r="G63" s="80">
        <v>0</v>
      </c>
      <c r="H63" s="71">
        <v>0</v>
      </c>
      <c r="I63" s="8" t="s">
        <v>34</v>
      </c>
      <c r="J63" s="80">
        <v>0</v>
      </c>
      <c r="K63" s="73">
        <v>0</v>
      </c>
      <c r="L63" s="8" t="s">
        <v>34</v>
      </c>
      <c r="M63" s="80">
        <v>0</v>
      </c>
      <c r="N63" s="24">
        <v>0</v>
      </c>
      <c r="O63" s="8" t="s">
        <v>34</v>
      </c>
      <c r="P63" s="80">
        <v>0</v>
      </c>
      <c r="Q63" s="24">
        <v>0</v>
      </c>
    </row>
    <row r="64" spans="1:17" ht="15.75" x14ac:dyDescent="0.25">
      <c r="A64" s="68"/>
      <c r="B64" s="47"/>
      <c r="C64" s="8" t="s">
        <v>33</v>
      </c>
      <c r="D64" s="80">
        <v>1</v>
      </c>
      <c r="E64" s="71">
        <v>0</v>
      </c>
      <c r="F64" s="8" t="s">
        <v>33</v>
      </c>
      <c r="G64" s="80">
        <v>1</v>
      </c>
      <c r="H64" s="71">
        <f>G64/G67</f>
        <v>3.8461538461538464E-2</v>
      </c>
      <c r="I64" s="8" t="s">
        <v>33</v>
      </c>
      <c r="J64" s="80">
        <v>0</v>
      </c>
      <c r="K64" s="73">
        <v>0</v>
      </c>
      <c r="L64" s="8" t="s">
        <v>33</v>
      </c>
      <c r="M64" s="80">
        <v>0</v>
      </c>
      <c r="N64" s="24">
        <v>0</v>
      </c>
      <c r="O64" s="8" t="s">
        <v>33</v>
      </c>
      <c r="P64" s="80">
        <v>0</v>
      </c>
      <c r="Q64" s="24">
        <v>0</v>
      </c>
    </row>
    <row r="65" spans="1:17" ht="15.75" x14ac:dyDescent="0.25">
      <c r="A65" s="68"/>
      <c r="B65" s="47"/>
      <c r="C65" s="8" t="s">
        <v>40</v>
      </c>
      <c r="D65" s="80">
        <v>0</v>
      </c>
      <c r="E65" s="71">
        <v>0</v>
      </c>
      <c r="F65" s="8" t="s">
        <v>40</v>
      </c>
      <c r="G65" s="80">
        <v>0</v>
      </c>
      <c r="H65" s="71">
        <v>0</v>
      </c>
      <c r="I65" s="8" t="s">
        <v>40</v>
      </c>
      <c r="J65" s="80">
        <v>0</v>
      </c>
      <c r="K65" s="73">
        <v>0</v>
      </c>
      <c r="L65" s="8" t="s">
        <v>40</v>
      </c>
      <c r="M65" s="80">
        <v>0</v>
      </c>
      <c r="N65" s="24">
        <v>0</v>
      </c>
      <c r="O65" s="8" t="s">
        <v>40</v>
      </c>
      <c r="P65" s="80">
        <v>0</v>
      </c>
      <c r="Q65" s="24">
        <v>0</v>
      </c>
    </row>
    <row r="66" spans="1:17" ht="30" x14ac:dyDescent="0.25">
      <c r="A66" s="4"/>
      <c r="B66" s="47"/>
      <c r="C66" s="81" t="s">
        <v>39</v>
      </c>
      <c r="D66" s="80">
        <v>17</v>
      </c>
      <c r="E66" s="71">
        <f>D66/D67</f>
        <v>0.94444444444444442</v>
      </c>
      <c r="F66" s="81" t="s">
        <v>39</v>
      </c>
      <c r="G66" s="80">
        <v>22</v>
      </c>
      <c r="H66" s="71">
        <f>G66/G67</f>
        <v>0.84615384615384615</v>
      </c>
      <c r="I66" s="81" t="s">
        <v>39</v>
      </c>
      <c r="J66" s="80">
        <v>28</v>
      </c>
      <c r="K66" s="73">
        <v>1</v>
      </c>
      <c r="L66" s="81" t="s">
        <v>39</v>
      </c>
      <c r="M66" s="80">
        <v>21</v>
      </c>
      <c r="N66" s="24">
        <v>1</v>
      </c>
      <c r="O66" s="81" t="s">
        <v>39</v>
      </c>
      <c r="P66" s="80">
        <v>23</v>
      </c>
      <c r="Q66" s="24">
        <f>P66/P67</f>
        <v>0.95833333333333337</v>
      </c>
    </row>
    <row r="67" spans="1:17" ht="15.75" x14ac:dyDescent="0.25">
      <c r="A67" s="4"/>
      <c r="B67" s="47"/>
      <c r="C67" s="76" t="s">
        <v>31</v>
      </c>
      <c r="D67" s="77">
        <v>18</v>
      </c>
      <c r="E67" s="78" t="s">
        <v>32</v>
      </c>
      <c r="F67" s="76" t="s">
        <v>31</v>
      </c>
      <c r="G67" s="77">
        <v>26</v>
      </c>
      <c r="H67" s="78" t="s">
        <v>32</v>
      </c>
      <c r="I67" s="76" t="s">
        <v>31</v>
      </c>
      <c r="J67" s="77">
        <v>28</v>
      </c>
      <c r="K67" s="79">
        <v>1</v>
      </c>
      <c r="L67" s="76" t="s">
        <v>31</v>
      </c>
      <c r="M67" s="77">
        <v>21</v>
      </c>
      <c r="N67" s="78" t="s">
        <v>32</v>
      </c>
      <c r="O67" s="76" t="s">
        <v>31</v>
      </c>
      <c r="P67" s="77">
        <v>24</v>
      </c>
      <c r="Q67" s="78" t="s">
        <v>32</v>
      </c>
    </row>
    <row r="68" spans="1:17" ht="15.75" x14ac:dyDescent="0.25">
      <c r="A68" s="4"/>
      <c r="B68" s="47"/>
      <c r="F68" s="9"/>
      <c r="G68" s="10"/>
      <c r="H68" s="11"/>
      <c r="L68" s="15"/>
      <c r="M68" s="15"/>
      <c r="N68" s="15"/>
    </row>
    <row r="69" spans="1:17" ht="15.75" x14ac:dyDescent="0.25">
      <c r="A69" s="4"/>
      <c r="B69" s="47"/>
      <c r="C69" s="15"/>
      <c r="D69" s="15"/>
      <c r="E69" s="15"/>
      <c r="I69" s="15"/>
      <c r="J69" s="15"/>
      <c r="K69" s="15"/>
      <c r="L69" s="15"/>
      <c r="M69" s="15"/>
      <c r="N69" s="15"/>
      <c r="O69" s="15"/>
      <c r="P69" s="16"/>
      <c r="Q69" s="16"/>
    </row>
    <row r="70" spans="1:17" ht="15.75" x14ac:dyDescent="0.25">
      <c r="A70" s="4"/>
      <c r="B70" s="47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</row>
    <row r="71" spans="1:17" ht="15.75" x14ac:dyDescent="0.25">
      <c r="A71" s="4" t="s">
        <v>25</v>
      </c>
      <c r="B71" s="47"/>
      <c r="C71" s="8">
        <v>4</v>
      </c>
      <c r="D71" s="8"/>
      <c r="E71" s="8"/>
      <c r="F71" s="8">
        <v>9</v>
      </c>
      <c r="G71" s="8"/>
      <c r="H71" s="8"/>
      <c r="I71" s="8">
        <v>7</v>
      </c>
      <c r="J71" s="8"/>
      <c r="K71" s="8"/>
      <c r="L71" s="8">
        <v>7</v>
      </c>
      <c r="M71" s="8"/>
      <c r="N71" s="8"/>
      <c r="O71" s="8"/>
    </row>
    <row r="72" spans="1:17" ht="15.75" x14ac:dyDescent="0.25">
      <c r="A72" s="4" t="s">
        <v>26</v>
      </c>
      <c r="B72" s="48"/>
      <c r="C72" s="17" t="s">
        <v>27</v>
      </c>
      <c r="D72" s="18" t="s">
        <v>28</v>
      </c>
      <c r="E72" s="19" t="s">
        <v>29</v>
      </c>
      <c r="F72" s="17" t="s">
        <v>27</v>
      </c>
      <c r="G72" s="18" t="s">
        <v>28</v>
      </c>
      <c r="H72" s="19" t="s">
        <v>29</v>
      </c>
      <c r="I72" s="17" t="s">
        <v>27</v>
      </c>
      <c r="J72" s="18" t="s">
        <v>28</v>
      </c>
      <c r="K72" s="19" t="s">
        <v>29</v>
      </c>
      <c r="L72" s="17" t="s">
        <v>27</v>
      </c>
      <c r="M72" s="18" t="s">
        <v>28</v>
      </c>
      <c r="N72" s="19" t="s">
        <v>29</v>
      </c>
      <c r="O72" s="17" t="s">
        <v>27</v>
      </c>
      <c r="P72" s="18" t="s">
        <v>28</v>
      </c>
      <c r="Q72" s="19" t="s">
        <v>29</v>
      </c>
    </row>
    <row r="73" spans="1:17" ht="31.5" x14ac:dyDescent="0.25">
      <c r="A73" s="68" t="s">
        <v>41</v>
      </c>
      <c r="C73" s="8" t="s">
        <v>30</v>
      </c>
      <c r="D73" s="10">
        <v>0</v>
      </c>
      <c r="E73" s="71">
        <v>0</v>
      </c>
      <c r="F73" s="8" t="s">
        <v>30</v>
      </c>
      <c r="G73" s="10">
        <v>0</v>
      </c>
      <c r="H73" s="71">
        <v>0</v>
      </c>
      <c r="I73" s="8" t="s">
        <v>30</v>
      </c>
      <c r="J73" s="10">
        <v>0</v>
      </c>
      <c r="K73" s="71">
        <v>0</v>
      </c>
      <c r="L73" s="8" t="s">
        <v>30</v>
      </c>
      <c r="M73" s="10">
        <v>0</v>
      </c>
      <c r="N73" s="71">
        <v>0</v>
      </c>
      <c r="O73" s="8" t="s">
        <v>30</v>
      </c>
      <c r="P73" s="10">
        <v>0</v>
      </c>
      <c r="Q73" s="71">
        <v>0</v>
      </c>
    </row>
    <row r="74" spans="1:17" ht="15.75" x14ac:dyDescent="0.25">
      <c r="A74" s="68"/>
      <c r="C74" s="8" t="s">
        <v>34</v>
      </c>
      <c r="D74" s="10">
        <v>0</v>
      </c>
      <c r="E74" s="71">
        <v>0</v>
      </c>
      <c r="F74" s="8" t="s">
        <v>34</v>
      </c>
      <c r="G74" s="10">
        <v>0</v>
      </c>
      <c r="H74" s="71">
        <v>0</v>
      </c>
      <c r="I74" s="8" t="s">
        <v>34</v>
      </c>
      <c r="J74" s="10">
        <v>0</v>
      </c>
      <c r="K74" s="71">
        <v>0</v>
      </c>
      <c r="L74" s="8" t="s">
        <v>34</v>
      </c>
      <c r="M74" s="10">
        <v>0</v>
      </c>
      <c r="N74" s="71">
        <v>0</v>
      </c>
      <c r="O74" s="8" t="s">
        <v>34</v>
      </c>
      <c r="P74" s="10">
        <v>0</v>
      </c>
      <c r="Q74" s="71">
        <v>0</v>
      </c>
    </row>
    <row r="75" spans="1:17" ht="15.75" x14ac:dyDescent="0.25">
      <c r="A75" s="68"/>
      <c r="C75" s="8" t="s">
        <v>33</v>
      </c>
      <c r="D75" s="10">
        <v>0</v>
      </c>
      <c r="E75" s="71">
        <v>0</v>
      </c>
      <c r="F75" s="8" t="s">
        <v>33</v>
      </c>
      <c r="G75" s="10">
        <v>0</v>
      </c>
      <c r="H75" s="71">
        <v>0</v>
      </c>
      <c r="I75" s="8" t="s">
        <v>33</v>
      </c>
      <c r="J75" s="10">
        <v>0</v>
      </c>
      <c r="K75" s="71">
        <v>0</v>
      </c>
      <c r="L75" s="8" t="s">
        <v>33</v>
      </c>
      <c r="M75" s="10">
        <v>0</v>
      </c>
      <c r="N75" s="71">
        <v>0</v>
      </c>
      <c r="O75" s="8" t="s">
        <v>33</v>
      </c>
      <c r="P75" s="10">
        <v>0</v>
      </c>
      <c r="Q75" s="71">
        <v>0</v>
      </c>
    </row>
    <row r="76" spans="1:17" ht="15.75" x14ac:dyDescent="0.25">
      <c r="A76" s="68"/>
      <c r="C76" s="8" t="s">
        <v>40</v>
      </c>
      <c r="D76" s="10">
        <v>0</v>
      </c>
      <c r="E76" s="71">
        <v>0</v>
      </c>
      <c r="F76" s="8" t="s">
        <v>40</v>
      </c>
      <c r="G76" s="10">
        <v>0</v>
      </c>
      <c r="H76" s="71">
        <v>0</v>
      </c>
      <c r="I76" s="8" t="s">
        <v>40</v>
      </c>
      <c r="J76" s="10">
        <v>0</v>
      </c>
      <c r="K76" s="71">
        <v>0</v>
      </c>
      <c r="L76" s="8" t="s">
        <v>40</v>
      </c>
      <c r="M76" s="10">
        <v>0</v>
      </c>
      <c r="N76" s="71">
        <v>0</v>
      </c>
      <c r="O76" s="8" t="s">
        <v>40</v>
      </c>
      <c r="P76" s="10">
        <v>0</v>
      </c>
      <c r="Q76" s="71">
        <v>0</v>
      </c>
    </row>
    <row r="77" spans="1:17" ht="30" x14ac:dyDescent="0.25">
      <c r="A77" s="2"/>
      <c r="C77" s="81" t="s">
        <v>39</v>
      </c>
      <c r="D77" s="10">
        <v>4</v>
      </c>
      <c r="E77" s="71">
        <v>1</v>
      </c>
      <c r="F77" s="81" t="s">
        <v>39</v>
      </c>
      <c r="G77" s="10">
        <v>9</v>
      </c>
      <c r="H77" s="71">
        <v>1</v>
      </c>
      <c r="I77" s="81" t="s">
        <v>39</v>
      </c>
      <c r="J77" s="10">
        <v>7</v>
      </c>
      <c r="K77" s="71">
        <v>1</v>
      </c>
      <c r="L77" s="81" t="s">
        <v>39</v>
      </c>
      <c r="M77" s="10">
        <v>7</v>
      </c>
      <c r="N77" s="71">
        <v>1</v>
      </c>
      <c r="O77" s="81" t="s">
        <v>39</v>
      </c>
      <c r="P77" s="10">
        <v>3</v>
      </c>
      <c r="Q77" s="71">
        <v>1</v>
      </c>
    </row>
    <row r="78" spans="1:17" x14ac:dyDescent="0.25">
      <c r="A78" s="2"/>
      <c r="C78" s="12" t="s">
        <v>31</v>
      </c>
      <c r="D78" s="13">
        <v>4</v>
      </c>
      <c r="E78" s="14" t="s">
        <v>32</v>
      </c>
      <c r="F78" s="12" t="s">
        <v>31</v>
      </c>
      <c r="G78" s="13">
        <v>9</v>
      </c>
      <c r="H78" s="14" t="s">
        <v>32</v>
      </c>
      <c r="I78" s="12" t="s">
        <v>31</v>
      </c>
      <c r="J78" s="13">
        <v>7</v>
      </c>
      <c r="K78" s="14" t="s">
        <v>32</v>
      </c>
      <c r="L78" s="12" t="s">
        <v>31</v>
      </c>
      <c r="M78" s="13">
        <v>7</v>
      </c>
      <c r="N78" s="14" t="s">
        <v>32</v>
      </c>
      <c r="O78" s="12" t="s">
        <v>31</v>
      </c>
      <c r="P78" s="13">
        <v>3</v>
      </c>
      <c r="Q78" s="14" t="s">
        <v>32</v>
      </c>
    </row>
  </sheetData>
  <mergeCells count="1">
    <mergeCell ref="B7:B7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Velindre University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Mann (Velindre - Corporate Services)</dc:creator>
  <cp:lastModifiedBy>Claire Butler (Velindre - Human Resources)</cp:lastModifiedBy>
  <dcterms:created xsi:type="dcterms:W3CDTF">2021-05-19T09:22:14Z</dcterms:created>
  <dcterms:modified xsi:type="dcterms:W3CDTF">2021-06-04T15:24:34Z</dcterms:modified>
</cp:coreProperties>
</file>